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<sst xmlns="http://schemas.openxmlformats.org/spreadsheetml/2006/main" count="220" uniqueCount="99">
  <si>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</si>
  <si>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</si>
  <si>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</si>
  <si>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</si>
  <si>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</si>
  <si>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</si>
  <si>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</si>
  <si>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</si>
  <si>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</si>
  <si>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</si>
  <si>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</si>
  <si>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</si>
  <si>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</si>
  <si>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</si>
  <si>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</si>
  <si>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</si>
  <si>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</si>
  <si>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</si>
  <si>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</si>
  <si>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</si>
  <si>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</si>
  <si>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</si>
  <si>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</si>
  <si>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</si>
  <si>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</si>
  <si>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</si>
  <si>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</si>
  <si>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</si>
  <si>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</si>
  <si>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</si>
  <si>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</si>
  <si>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</si>
  <si>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</si>
  <si>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</si>
  <si>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</si>
  <si>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</si>
  <si>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</si>
  <si>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</si>
  <si>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</si>
  <si>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</si>
  <si>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</si>
  <si>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</si>
  <si>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</si>
  <si>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</si>
  <si>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</si>
  <si>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</si>
  <si>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</si>
  <si>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</si>
  <si>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</si>
  <si>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</si>
  <si>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</si>
  <si>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</si>
  <si>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</si>
  <si>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</si>
  <si>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</si>
  <si>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</si>
  <si>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</si>
  <si>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</si>
  <si>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</si>
  <si>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</si>
  <si>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</si>
  <si>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</si>
  <si>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</si>
  <si>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</si>
  <si>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</si>
  <si>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</si>
  <si>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</si>
  <si>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</si>
  <si>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</si>
  <si>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</si>
  <si>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</si>
  <si>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</si>
  <si>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</si>
  <si>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</si>
  <si>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</si>
  <si>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</si>
  <si>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</si>
  <si>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</si>
  <si>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</si>
  <si>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</si>
  <si>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</si>
  <si>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</si>
  <si>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</si>
  <si>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</si>
  <si>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</si>
  <si>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</si>
  <si>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</si>
  <si>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</si>
  <si>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</si>
  <si>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</si>
  <si>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</si>
  <si>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станом на 05.05.2017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</si>
  <si>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</si>
  <si>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</si>
  <si>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станом на 05.05.2017р.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</si>
  <si>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05.05.2017р.</t>
    </r>
  </si>
  <si>
    <t>план на січень-травень 2017р.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</si>
  <si>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05.05.2017</t>
    </r>
    <r>
      <rPr>
        <sz val="10"/>
        <rFont val="Times New Roman"/>
        <family val="1"/>
      </rPr>
      <t xml:space="preserve"> (тис.грн.)</t>
    </r>
  </si>
  <si>
    <r>
      <t xml:space="preserve"> Прогноз </t>
    </r>
    <r>
      <rPr>
        <sz val="10"/>
        <rFont val="Times New Roman"/>
        <family val="1"/>
      </rPr>
      <t xml:space="preserve">надходжень 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</si>
</sst>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6663632"/>
        <c:axId val="63101777"/>
      </c:lineChart>
      <c:catAx>
        <c:axId val="666636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01777"/>
        <c:crosses val="autoZero"/>
        <c:auto val="0"/>
        <c:lblOffset val="100"/>
        <c:tickLblSkip val="1"/>
        <c:noMultiLvlLbl val="0"/>
      </c:catAx>
      <c:valAx>
        <c:axId val="631017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636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1045082"/>
        <c:axId val="10970283"/>
      </c:lineChart>
      <c:catAx>
        <c:axId val="31045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0283"/>
        <c:crosses val="autoZero"/>
        <c:auto val="0"/>
        <c:lblOffset val="100"/>
        <c:tickLblSkip val="1"/>
        <c:noMultiLvlLbl val="0"/>
      </c:catAx>
      <c:valAx>
        <c:axId val="109702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450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1623684"/>
        <c:axId val="16177701"/>
      </c:lineChart>
      <c:catAx>
        <c:axId val="316236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77701"/>
        <c:crosses val="autoZero"/>
        <c:auto val="0"/>
        <c:lblOffset val="100"/>
        <c:tickLblSkip val="1"/>
        <c:noMultiLvlLbl val="0"/>
      </c:catAx>
      <c:valAx>
        <c:axId val="161777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236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1381582"/>
        <c:axId val="35325375"/>
      </c:lineChart>
      <c:catAx>
        <c:axId val="113815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25375"/>
        <c:crosses val="autoZero"/>
        <c:auto val="0"/>
        <c:lblOffset val="100"/>
        <c:tickLblSkip val="1"/>
        <c:noMultiLvlLbl val="0"/>
      </c:catAx>
      <c:valAx>
        <c:axId val="353253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815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9492920"/>
        <c:axId val="42783097"/>
      </c:lineChart>
      <c:catAx>
        <c:axId val="494929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83097"/>
        <c:crosses val="autoZero"/>
        <c:auto val="0"/>
        <c:lblOffset val="100"/>
        <c:tickLblSkip val="1"/>
        <c:noMultiLvlLbl val="0"/>
      </c:catAx>
      <c:valAx>
        <c:axId val="427830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929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9503554"/>
        <c:axId val="42878803"/>
      </c:bar3DChart>
      <c:catAx>
        <c:axId val="495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78803"/>
        <c:crosses val="autoZero"/>
        <c:auto val="1"/>
        <c:lblOffset val="100"/>
        <c:tickLblSkip val="1"/>
        <c:noMultiLvlLbl val="0"/>
      </c:catAx>
      <c:valAx>
        <c:axId val="42878803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03554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0364908"/>
        <c:axId val="50630989"/>
      </c:bar3DChart>
      <c:catAx>
        <c:axId val="5036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30989"/>
        <c:crosses val="autoZero"/>
        <c:auto val="1"/>
        <c:lblOffset val="100"/>
        <c:tickLblSkip val="1"/>
        <c:noMultiLvlLbl val="0"/>
      </c:catAx>
      <c:valAx>
        <c:axId val="50630989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6490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429 177,8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- 102 674,1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- 100 329,5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93</v>
      </c>
      <c r="S1" s="122"/>
      <c r="T1" s="122"/>
      <c r="U1" s="122"/>
      <c r="V1" s="122"/>
      <c r="W1" s="123"/>
    </row>
    <row r="2" spans="1:23" ht="15" thickBot="1">
      <c r="A2" s="124" t="s">
        <v>91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94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92</v>
      </c>
      <c r="O3" s="66" t="s">
        <v>98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0" ref="M4:M23">N4-B4-C4-F4-G4-H4-I4-J4-K4-L4</f>
        <v>15.700000000000273</v>
      </c>
      <c r="N4" s="69">
        <v>4702.3</v>
      </c>
      <c r="O4" s="69">
        <v>4700</v>
      </c>
      <c r="P4" s="3">
        <f aca="true" t="shared" si="1" ref="P4:P23">N4/O4</f>
        <v>1.0004893617021278</v>
      </c>
      <c r="Q4" s="2">
        <f>AVERAGE(N4:N5)</f>
        <v>4708.05</v>
      </c>
      <c r="R4" s="71">
        <v>2</v>
      </c>
      <c r="S4" s="72">
        <v>0</v>
      </c>
      <c r="T4" s="73">
        <v>223.1</v>
      </c>
      <c r="U4" s="132">
        <v>0</v>
      </c>
      <c r="V4" s="133"/>
      <c r="W4" s="74">
        <f>R4+S4+U4+T4+V4</f>
        <v>225.1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>C5-D5</f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0"/>
        <v>12.450000000000045</v>
      </c>
      <c r="N5" s="69">
        <v>4713.8</v>
      </c>
      <c r="O5" s="69">
        <v>4700</v>
      </c>
      <c r="P5" s="3">
        <f t="shared" si="1"/>
        <v>1.002936170212766</v>
      </c>
      <c r="Q5" s="2">
        <v>4708.1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2" ref="W5:W23">R5+S5+U5+T5+V5</f>
        <v>0</v>
      </c>
    </row>
    <row r="6" spans="1:23" ht="12.75">
      <c r="A6" s="10">
        <v>42860</v>
      </c>
      <c r="B6" s="69"/>
      <c r="C6" s="69"/>
      <c r="D6" s="113"/>
      <c r="E6" s="113"/>
      <c r="F6" s="78"/>
      <c r="G6" s="69"/>
      <c r="H6" s="87"/>
      <c r="I6" s="85"/>
      <c r="J6" s="85"/>
      <c r="K6" s="85"/>
      <c r="L6" s="85"/>
      <c r="M6" s="69">
        <f t="shared" si="0"/>
        <v>0</v>
      </c>
      <c r="N6" s="69"/>
      <c r="O6" s="69">
        <v>6500</v>
      </c>
      <c r="P6" s="3">
        <f t="shared" si="1"/>
        <v>0</v>
      </c>
      <c r="Q6" s="2">
        <v>4708.1</v>
      </c>
      <c r="R6" s="77"/>
      <c r="S6" s="78"/>
      <c r="T6" s="79"/>
      <c r="U6" s="136"/>
      <c r="V6" s="137"/>
      <c r="W6" s="74">
        <f t="shared" si="2"/>
        <v>0</v>
      </c>
    </row>
    <row r="7" spans="1:23" ht="12.75">
      <c r="A7" s="10">
        <v>42865</v>
      </c>
      <c r="B7" s="84"/>
      <c r="C7" s="69"/>
      <c r="D7" s="113"/>
      <c r="E7" s="113"/>
      <c r="F7" s="69"/>
      <c r="G7" s="69"/>
      <c r="H7" s="86"/>
      <c r="I7" s="85"/>
      <c r="J7" s="85"/>
      <c r="K7" s="85"/>
      <c r="L7" s="85"/>
      <c r="M7" s="69">
        <f t="shared" si="0"/>
        <v>0</v>
      </c>
      <c r="N7" s="69"/>
      <c r="O7" s="69">
        <v>4500</v>
      </c>
      <c r="P7" s="3">
        <f t="shared" si="1"/>
        <v>0</v>
      </c>
      <c r="Q7" s="2">
        <v>4708.1</v>
      </c>
      <c r="R7" s="77"/>
      <c r="S7" s="78"/>
      <c r="T7" s="79"/>
      <c r="U7" s="136"/>
      <c r="V7" s="137"/>
      <c r="W7" s="74">
        <f t="shared" si="2"/>
        <v>0</v>
      </c>
    </row>
    <row r="8" spans="1:23" ht="12.75">
      <c r="A8" s="10">
        <v>42866</v>
      </c>
      <c r="B8" s="69"/>
      <c r="C8" s="80"/>
      <c r="D8" s="113"/>
      <c r="E8" s="113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6500</v>
      </c>
      <c r="P8" s="3">
        <f t="shared" si="1"/>
        <v>0</v>
      </c>
      <c r="Q8" s="2">
        <v>4708.1</v>
      </c>
      <c r="R8" s="77"/>
      <c r="S8" s="78"/>
      <c r="T8" s="76"/>
      <c r="U8" s="134"/>
      <c r="V8" s="135"/>
      <c r="W8" s="74">
        <f t="shared" si="2"/>
        <v>0</v>
      </c>
    </row>
    <row r="9" spans="1:23" ht="12.75">
      <c r="A9" s="10">
        <v>42867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3800</v>
      </c>
      <c r="P9" s="3">
        <f t="shared" si="1"/>
        <v>0</v>
      </c>
      <c r="Q9" s="2">
        <v>4708.1</v>
      </c>
      <c r="R9" s="77"/>
      <c r="S9" s="78"/>
      <c r="T9" s="76"/>
      <c r="U9" s="134"/>
      <c r="V9" s="135"/>
      <c r="W9" s="74">
        <f t="shared" si="2"/>
        <v>0</v>
      </c>
    </row>
    <row r="10" spans="1:23" ht="12.75">
      <c r="A10" s="10">
        <v>42868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4000</v>
      </c>
      <c r="P10" s="3">
        <f t="shared" si="1"/>
        <v>0</v>
      </c>
      <c r="Q10" s="2">
        <v>4708.1</v>
      </c>
      <c r="R10" s="77"/>
      <c r="S10" s="78"/>
      <c r="T10" s="76"/>
      <c r="U10" s="134"/>
      <c r="V10" s="135"/>
      <c r="W10" s="74">
        <f>R10+S10+U10+T10+V10</f>
        <v>0</v>
      </c>
    </row>
    <row r="11" spans="1:23" ht="12.75">
      <c r="A11" s="10">
        <v>42870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7600</v>
      </c>
      <c r="P11" s="3">
        <f t="shared" si="1"/>
        <v>0</v>
      </c>
      <c r="Q11" s="2">
        <v>4708.1</v>
      </c>
      <c r="R11" s="75"/>
      <c r="S11" s="69"/>
      <c r="T11" s="76"/>
      <c r="U11" s="134"/>
      <c r="V11" s="135"/>
      <c r="W11" s="74">
        <f t="shared" si="2"/>
        <v>0</v>
      </c>
    </row>
    <row r="12" spans="1:23" ht="12.75">
      <c r="A12" s="10">
        <v>42871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4500</v>
      </c>
      <c r="P12" s="3">
        <f t="shared" si="1"/>
        <v>0</v>
      </c>
      <c r="Q12" s="2">
        <v>4708.1</v>
      </c>
      <c r="R12" s="75"/>
      <c r="S12" s="69"/>
      <c r="T12" s="76"/>
      <c r="U12" s="134"/>
      <c r="V12" s="135"/>
      <c r="W12" s="74">
        <f t="shared" si="2"/>
        <v>0</v>
      </c>
    </row>
    <row r="13" spans="1:23" ht="12.75">
      <c r="A13" s="10">
        <v>42872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5500</v>
      </c>
      <c r="P13" s="3">
        <f t="shared" si="1"/>
        <v>0</v>
      </c>
      <c r="Q13" s="2">
        <v>4708.1</v>
      </c>
      <c r="R13" s="75"/>
      <c r="S13" s="69"/>
      <c r="T13" s="76"/>
      <c r="U13" s="134"/>
      <c r="V13" s="135"/>
      <c r="W13" s="74">
        <f t="shared" si="2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4600</v>
      </c>
      <c r="P14" s="3">
        <f t="shared" si="1"/>
        <v>0</v>
      </c>
      <c r="Q14" s="2">
        <v>4708.1</v>
      </c>
      <c r="R14" s="75"/>
      <c r="S14" s="69"/>
      <c r="T14" s="80"/>
      <c r="U14" s="134"/>
      <c r="V14" s="135"/>
      <c r="W14" s="74">
        <f t="shared" si="2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4800</v>
      </c>
      <c r="P15" s="3">
        <f>N15/O15</f>
        <v>0</v>
      </c>
      <c r="Q15" s="2">
        <v>4708.1</v>
      </c>
      <c r="R15" s="75"/>
      <c r="S15" s="69"/>
      <c r="T15" s="80"/>
      <c r="U15" s="134"/>
      <c r="V15" s="135"/>
      <c r="W15" s="74">
        <f t="shared" si="2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5100</v>
      </c>
      <c r="P16" s="3">
        <f t="shared" si="1"/>
        <v>0</v>
      </c>
      <c r="Q16" s="2">
        <v>4708.1</v>
      </c>
      <c r="R16" s="75"/>
      <c r="S16" s="69"/>
      <c r="T16" s="80"/>
      <c r="U16" s="134"/>
      <c r="V16" s="135"/>
      <c r="W16" s="74">
        <f t="shared" si="2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3400</v>
      </c>
      <c r="P17" s="3">
        <f t="shared" si="1"/>
        <v>0</v>
      </c>
      <c r="Q17" s="2">
        <v>4708.1</v>
      </c>
      <c r="R17" s="75"/>
      <c r="S17" s="69"/>
      <c r="T17" s="80"/>
      <c r="U17" s="134"/>
      <c r="V17" s="135"/>
      <c r="W17" s="74">
        <f t="shared" si="2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4708.1</v>
      </c>
      <c r="R18" s="75"/>
      <c r="S18" s="69"/>
      <c r="T18" s="76"/>
      <c r="U18" s="134"/>
      <c r="V18" s="135"/>
      <c r="W18" s="74">
        <f t="shared" si="2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4708.1</v>
      </c>
      <c r="R19" s="75"/>
      <c r="S19" s="69"/>
      <c r="T19" s="76"/>
      <c r="U19" s="134"/>
      <c r="V19" s="135"/>
      <c r="W19" s="74">
        <f t="shared" si="2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4708.1</v>
      </c>
      <c r="R20" s="75"/>
      <c r="S20" s="69"/>
      <c r="T20" s="76"/>
      <c r="U20" s="134"/>
      <c r="V20" s="135"/>
      <c r="W20" s="74">
        <f t="shared" si="2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13500</v>
      </c>
      <c r="P21" s="3">
        <f t="shared" si="1"/>
        <v>0</v>
      </c>
      <c r="Q21" s="2">
        <v>4708.1</v>
      </c>
      <c r="R21" s="81"/>
      <c r="S21" s="80"/>
      <c r="T21" s="76"/>
      <c r="U21" s="134"/>
      <c r="V21" s="135"/>
      <c r="W21" s="74">
        <f t="shared" si="2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12100</v>
      </c>
      <c r="P22" s="3">
        <f>N22/O22</f>
        <v>0</v>
      </c>
      <c r="Q22" s="2">
        <v>4708.1</v>
      </c>
      <c r="R22" s="81"/>
      <c r="S22" s="80"/>
      <c r="T22" s="76"/>
      <c r="U22" s="116"/>
      <c r="V22" s="117"/>
      <c r="W22" s="74">
        <f t="shared" si="2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5800</v>
      </c>
      <c r="P23" s="3">
        <f t="shared" si="1"/>
        <v>0</v>
      </c>
      <c r="Q23" s="2">
        <v>4708.1</v>
      </c>
      <c r="R23" s="81"/>
      <c r="S23" s="80"/>
      <c r="T23" s="76"/>
      <c r="U23" s="134"/>
      <c r="V23" s="135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O24">SUM(B4:B23)</f>
        <v>3025.1</v>
      </c>
      <c r="C24" s="92">
        <f t="shared" si="3"/>
        <v>680.65</v>
      </c>
      <c r="D24" s="115">
        <f t="shared" si="3"/>
        <v>20</v>
      </c>
      <c r="E24" s="115">
        <f t="shared" si="3"/>
        <v>660.65</v>
      </c>
      <c r="F24" s="92">
        <f t="shared" si="3"/>
        <v>21.1</v>
      </c>
      <c r="G24" s="92">
        <f t="shared" si="3"/>
        <v>408.29999999999995</v>
      </c>
      <c r="H24" s="92">
        <f t="shared" si="3"/>
        <v>1868.3000000000002</v>
      </c>
      <c r="I24" s="92">
        <f t="shared" si="3"/>
        <v>103.8</v>
      </c>
      <c r="J24" s="92">
        <f t="shared" si="3"/>
        <v>74.80000000000001</v>
      </c>
      <c r="K24" s="92">
        <f t="shared" si="3"/>
        <v>533.6</v>
      </c>
      <c r="L24" s="92">
        <f t="shared" si="3"/>
        <v>2672.3</v>
      </c>
      <c r="M24" s="91">
        <f t="shared" si="3"/>
        <v>28.15000000000032</v>
      </c>
      <c r="N24" s="91">
        <f t="shared" si="3"/>
        <v>9416.1</v>
      </c>
      <c r="O24" s="91">
        <f t="shared" si="3"/>
        <v>112500</v>
      </c>
      <c r="P24" s="93">
        <f>N24/O24</f>
        <v>0.08369866666666667</v>
      </c>
      <c r="Q24" s="2"/>
      <c r="R24" s="82">
        <f>SUM(R4:R23)</f>
        <v>2</v>
      </c>
      <c r="S24" s="82">
        <f>SUM(S4:S23)</f>
        <v>0</v>
      </c>
      <c r="T24" s="82">
        <f>SUM(T4:T23)</f>
        <v>223.1</v>
      </c>
      <c r="U24" s="140">
        <f>SUM(U4:U23)</f>
        <v>0</v>
      </c>
      <c r="V24" s="141"/>
      <c r="W24" s="82">
        <f>R24+S24+U24+T24+V24</f>
        <v>225.1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42860</v>
      </c>
      <c r="S29" s="146">
        <v>171.14722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42860</v>
      </c>
      <c r="S39" s="145">
        <v>94413.13370999995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38">
      <selection activeCell="D53" sqref="D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95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97</v>
      </c>
      <c r="P27" s="165"/>
    </row>
    <row r="28" spans="1:16" ht="30.75" customHeight="1">
      <c r="A28" s="155"/>
      <c r="B28" s="48" t="s">
        <v>96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94413.13370999995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2044.59</v>
      </c>
      <c r="H29" s="49">
        <v>5</v>
      </c>
      <c r="I29" s="49">
        <v>5</v>
      </c>
      <c r="J29" s="49"/>
      <c r="K29" s="49"/>
      <c r="L29" s="63">
        <f>H29+F29+D29+J29+B29</f>
        <v>28885</v>
      </c>
      <c r="M29" s="50">
        <f>C29+E29+G29+I29</f>
        <v>2354.6099999999997</v>
      </c>
      <c r="N29" s="51">
        <f>M29-L29</f>
        <v>-26530.39</v>
      </c>
      <c r="O29" s="166">
        <f>травень!S29</f>
        <v>171.14722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226121.154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58234.48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75475.38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9767.38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36785.43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9593.529999999952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429177.834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2044.59</v>
      </c>
    </row>
    <row r="61" spans="1:3" ht="25.5">
      <c r="A61" s="83" t="s">
        <v>56</v>
      </c>
      <c r="B61" s="9">
        <f>H29</f>
        <v>5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2017-05-05T09:50:13Z</dcterms:modified>
  <cp:category/>
  <cp:version/>
  <cp:contentType/>
  <cp:contentStatus/>
</cp:coreProperties>
</file>